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6930"/>
  </bookViews>
  <sheets>
    <sheet name="MR Anual" sheetId="1" r:id="rId1"/>
  </sheets>
  <externalReferences>
    <externalReference r:id="rId2"/>
    <externalReference r:id="rId3"/>
  </externalReferences>
  <definedNames>
    <definedName name="_Fill" hidden="1">#REF!</definedName>
    <definedName name="_Order1" hidden="1">255</definedName>
    <definedName name="_Parse_In" hidden="1">#REF!</definedName>
    <definedName name="_Parse_Out" hidden="1">#REF!</definedName>
    <definedName name="Matriz_Corr_SCR">#REF!</definedName>
    <definedName name="Matriz_Corr_Vida_Total">#REF!</definedName>
    <definedName name="PERM2000P">[1]PERMP!$A$1:$C$118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5" i="1" l="1"/>
  <c r="L15" i="1"/>
  <c r="C14" i="1"/>
  <c r="C15" i="1"/>
  <c r="C8" i="1" l="1"/>
  <c r="C7" i="1"/>
  <c r="C5" i="1"/>
  <c r="C4" i="1"/>
  <c r="N17" i="1" l="1"/>
  <c r="N16" i="1"/>
  <c r="N15" i="1"/>
  <c r="I15" i="1" l="1"/>
  <c r="N24" i="1"/>
  <c r="N23" i="1"/>
  <c r="N22" i="1"/>
  <c r="N21" i="1"/>
  <c r="N20" i="1"/>
  <c r="N19" i="1"/>
  <c r="N18" i="1"/>
  <c r="I18" i="1" l="1"/>
  <c r="I17" i="1"/>
  <c r="I16" i="1"/>
  <c r="I19" i="1"/>
  <c r="I20" i="1"/>
  <c r="I21" i="1"/>
  <c r="I22" i="1"/>
  <c r="I23" i="1"/>
  <c r="I24" i="1"/>
  <c r="J23" i="1" l="1"/>
  <c r="M14" i="1"/>
  <c r="J21" i="1"/>
  <c r="J24" i="1"/>
  <c r="J20" i="1"/>
  <c r="J18" i="1"/>
  <c r="J19" i="1"/>
  <c r="J22" i="1"/>
  <c r="J16" i="1"/>
  <c r="J15" i="1"/>
  <c r="J17" i="1"/>
  <c r="I11" i="1"/>
  <c r="N14" i="1" s="1"/>
  <c r="E15" i="1"/>
  <c r="E16" i="1" s="1"/>
  <c r="E17" i="1" s="1"/>
  <c r="E18" i="1" s="1"/>
  <c r="E19" i="1" s="1"/>
  <c r="E20" i="1" s="1"/>
  <c r="E21" i="1" s="1"/>
  <c r="E22" i="1" s="1"/>
  <c r="E23" i="1" s="1"/>
  <c r="E24" i="1" s="1"/>
  <c r="M11" i="1" l="1"/>
  <c r="M10" i="1" s="1"/>
  <c r="L14" i="1"/>
  <c r="T12" i="1" l="1"/>
  <c r="S16" i="1" l="1"/>
  <c r="R16" i="1"/>
  <c r="U12" i="1"/>
  <c r="R12" i="1"/>
  <c r="C9" i="1" l="1" a="1"/>
  <c r="C9" i="1" s="1"/>
  <c r="C11" i="1" l="1"/>
  <c r="K17" i="1" s="1"/>
  <c r="L17" i="1" s="1"/>
  <c r="K18" i="1"/>
  <c r="L18" i="1" s="1"/>
  <c r="K21" i="1"/>
  <c r="L21" i="1" s="1"/>
  <c r="K22" i="1" l="1"/>
  <c r="L22" i="1" s="1"/>
  <c r="K24" i="1"/>
  <c r="L24" i="1" s="1"/>
  <c r="K20" i="1"/>
  <c r="L20" i="1" s="1"/>
  <c r="K16" i="1"/>
  <c r="L16" i="1" s="1"/>
  <c r="K23" i="1"/>
  <c r="L23" i="1" s="1"/>
  <c r="K19" i="1"/>
  <c r="L19" i="1" s="1"/>
</calcChain>
</file>

<file path=xl/sharedStrings.xml><?xml version="1.0" encoding="utf-8"?>
<sst xmlns="http://schemas.openxmlformats.org/spreadsheetml/2006/main" count="45" uniqueCount="24">
  <si>
    <t>NO VIDA/SALUD</t>
  </si>
  <si>
    <t>Contraparte</t>
  </si>
  <si>
    <t>Operacional</t>
  </si>
  <si>
    <t>BSCR</t>
  </si>
  <si>
    <t>SCR(0)</t>
  </si>
  <si>
    <t>Mercado</t>
  </si>
  <si>
    <t>Vida</t>
  </si>
  <si>
    <t>Salud</t>
  </si>
  <si>
    <t>No Vida</t>
  </si>
  <si>
    <t>Curva</t>
  </si>
  <si>
    <t>Flujos Futuros</t>
  </si>
  <si>
    <t>No Vida/Salud</t>
  </si>
  <si>
    <t>CoC</t>
  </si>
  <si>
    <t>BEL futuro</t>
  </si>
  <si>
    <t>SCR RU (t)</t>
  </si>
  <si>
    <t>Descontado</t>
  </si>
  <si>
    <t>Duración</t>
  </si>
  <si>
    <t>Fl.Fut.Desc</t>
  </si>
  <si>
    <t>Periodo</t>
  </si>
  <si>
    <t>Duración Mod.</t>
  </si>
  <si>
    <t>TIR</t>
  </si>
  <si>
    <t>Flujos TIR</t>
  </si>
  <si>
    <t>Método 2</t>
  </si>
  <si>
    <t>Método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</si>
</sst>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_-* #,##0.0\ _€_-;\-* #,##0.0\ _€_-;_-* &quot;-&quot;??\ _€_-;_-@_-"/>
    <numFmt numFmtId="165" formatCode="_-* #,##0\ _€_-;\-* #,##0\ _€_-;_-* &quot;-&quot;??\ _€_-;_-@_-"/>
    <numFmt numFmtId="166" formatCode="0.000%"/>
    <numFmt numFmtId="167" formatCode="0.0%"/>
    <numFmt numFmtId="168" formatCode="#,##0.00_ ;\-#,##0.0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BBE0E3"/>
      </left>
      <right style="medium">
        <color rgb="FFBBE0E3"/>
      </right>
      <top style="medium">
        <color rgb="FFBBE0E3"/>
      </top>
      <bottom style="medium">
        <color rgb="FFBBE0E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</cellStyleXfs>
  <cellXfs count="55">
    <xf numFmtId="0" fontId="0" fillId="0" borderId="0" xfId="0"/>
    <xf numFmtId="43" fontId="0" fillId="0" borderId="0" xfId="1" applyFont="1"/>
    <xf numFmtId="165" fontId="0" fillId="0" borderId="4" xfId="1" applyNumberFormat="1" applyFont="1" applyBorder="1"/>
    <xf numFmtId="165" fontId="0" fillId="0" borderId="5" xfId="1" applyNumberFormat="1" applyFont="1" applyBorder="1"/>
    <xf numFmtId="43" fontId="0" fillId="0" borderId="0" xfId="1" applyFont="1" applyBorder="1"/>
    <xf numFmtId="166" fontId="0" fillId="0" borderId="3" xfId="2" applyNumberFormat="1" applyFont="1" applyBorder="1" applyAlignment="1">
      <alignment horizontal="center" vertical="center"/>
    </xf>
    <xf numFmtId="165" fontId="0" fillId="0" borderId="3" xfId="1" applyNumberFormat="1" applyFont="1" applyBorder="1" applyAlignment="1">
      <alignment vertical="center"/>
    </xf>
    <xf numFmtId="43" fontId="0" fillId="0" borderId="3" xfId="1" applyNumberFormat="1" applyFont="1" applyBorder="1" applyAlignment="1">
      <alignment vertical="center"/>
    </xf>
    <xf numFmtId="167" fontId="0" fillId="0" borderId="0" xfId="2" applyNumberFormat="1" applyFont="1"/>
    <xf numFmtId="0" fontId="2" fillId="2" borderId="4" xfId="0" applyFont="1" applyFill="1" applyBorder="1" applyAlignment="1">
      <alignment horizontal="center" vertical="center" wrapText="1"/>
    </xf>
    <xf numFmtId="165" fontId="0" fillId="0" borderId="12" xfId="1" applyNumberFormat="1" applyFont="1" applyBorder="1"/>
    <xf numFmtId="166" fontId="0" fillId="0" borderId="11" xfId="2" applyNumberFormat="1" applyFont="1" applyBorder="1" applyAlignment="1">
      <alignment horizontal="center"/>
    </xf>
    <xf numFmtId="166" fontId="0" fillId="0" borderId="9" xfId="2" applyNumberFormat="1" applyFont="1" applyBorder="1" applyAlignment="1">
      <alignment horizontal="center"/>
    </xf>
    <xf numFmtId="43" fontId="0" fillId="7" borderId="3" xfId="1" applyFont="1" applyFill="1" applyBorder="1"/>
    <xf numFmtId="43" fontId="0" fillId="7" borderId="4" xfId="1" applyFont="1" applyFill="1" applyBorder="1"/>
    <xf numFmtId="165" fontId="0" fillId="0" borderId="10" xfId="1" applyNumberFormat="1" applyFont="1" applyBorder="1"/>
    <xf numFmtId="0" fontId="2" fillId="5" borderId="3" xfId="0" applyFont="1" applyFill="1" applyBorder="1" applyAlignment="1">
      <alignment horizontal="center" vertical="center" wrapText="1"/>
    </xf>
    <xf numFmtId="4" fontId="0" fillId="0" borderId="3" xfId="1" applyNumberFormat="1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0" xfId="0" quotePrefix="1" applyFont="1"/>
    <xf numFmtId="164" fontId="0" fillId="0" borderId="0" xfId="0" applyNumberFormat="1" applyFont="1"/>
    <xf numFmtId="43" fontId="0" fillId="0" borderId="0" xfId="0" applyNumberFormat="1" applyFont="1" applyAlignment="1">
      <alignment horizontal="center"/>
    </xf>
    <xf numFmtId="43" fontId="0" fillId="0" borderId="0" xfId="0" applyNumberFormat="1" applyFont="1" applyBorder="1"/>
    <xf numFmtId="4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14" fontId="0" fillId="0" borderId="3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4" fontId="0" fillId="0" borderId="4" xfId="0" applyNumberFormat="1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14" fontId="0" fillId="0" borderId="5" xfId="0" applyNumberFormat="1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0" xfId="0" applyFont="1" applyBorder="1"/>
    <xf numFmtId="0" fontId="7" fillId="3" borderId="0" xfId="3" applyFont="1" applyFill="1" applyBorder="1" applyAlignment="1">
      <alignment horizontal="center" vertical="center" wrapText="1"/>
    </xf>
    <xf numFmtId="0" fontId="6" fillId="3" borderId="2" xfId="3" applyFont="1" applyFill="1" applyBorder="1" applyAlignment="1">
      <alignment horizontal="center" vertical="center" wrapText="1"/>
    </xf>
    <xf numFmtId="167" fontId="0" fillId="4" borderId="1" xfId="2" applyNumberFormat="1" applyFont="1" applyFill="1" applyBorder="1" applyAlignment="1">
      <alignment horizontal="center" vertical="center"/>
    </xf>
    <xf numFmtId="0" fontId="8" fillId="3" borderId="2" xfId="3" applyFont="1" applyFill="1" applyBorder="1" applyAlignment="1">
      <alignment horizontal="center" vertical="center" wrapText="1"/>
    </xf>
    <xf numFmtId="165" fontId="8" fillId="3" borderId="0" xfId="1" applyNumberFormat="1" applyFont="1" applyFill="1" applyBorder="1" applyAlignment="1">
      <alignment horizontal="center" vertical="center" wrapText="1"/>
    </xf>
    <xf numFmtId="0" fontId="2" fillId="8" borderId="0" xfId="0" applyFont="1" applyFill="1" applyBorder="1" applyAlignment="1">
      <alignment horizontal="center" vertical="center" wrapText="1"/>
    </xf>
    <xf numFmtId="4" fontId="0" fillId="8" borderId="0" xfId="0" applyNumberFormat="1" applyFont="1" applyFill="1"/>
    <xf numFmtId="43" fontId="0" fillId="7" borderId="5" xfId="1" applyFont="1" applyFill="1" applyBorder="1"/>
    <xf numFmtId="0" fontId="2" fillId="2" borderId="1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2" fontId="0" fillId="0" borderId="3" xfId="0" applyNumberFormat="1" applyFont="1" applyBorder="1" applyAlignment="1">
      <alignment horizontal="center"/>
    </xf>
    <xf numFmtId="10" fontId="0" fillId="0" borderId="5" xfId="2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43" fontId="0" fillId="0" borderId="1" xfId="0" applyNumberFormat="1" applyFont="1" applyBorder="1"/>
    <xf numFmtId="168" fontId="0" fillId="0" borderId="1" xfId="0" applyNumberFormat="1" applyFont="1" applyBorder="1" applyAlignment="1">
      <alignment horizontal="center" vertical="center"/>
    </xf>
    <xf numFmtId="43" fontId="0" fillId="7" borderId="1" xfId="1" applyFont="1" applyFill="1" applyBorder="1"/>
    <xf numFmtId="43" fontId="0" fillId="6" borderId="1" xfId="1" applyFont="1" applyFill="1" applyBorder="1"/>
    <xf numFmtId="43" fontId="0" fillId="0" borderId="1" xfId="1" applyFont="1" applyBorder="1"/>
  </cellXfs>
  <cellStyles count="7">
    <cellStyle name="Millares" xfId="1" builtinId="3"/>
    <cellStyle name="Normal" xfId="0" builtinId="0"/>
    <cellStyle name="Normal 2" xfId="3"/>
    <cellStyle name="Normal 3" xfId="4"/>
    <cellStyle name="Porcentaje" xfId="2" builtinId="5"/>
    <cellStyle name="Porcentaje 4" xfId="5"/>
    <cellStyle name="Standard_CFOF_CROF_QIS 5 RFR Curves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KTOP-T5C12B6\Area%20XXI\Users\Maria%20Meza\Dropbox%20(AREA%20XXI)\PROYECTO%20APLICATIVO%20AREA%20XXI\TABLAS\Copia%20de%20PERMF%202000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i-AXXI/Desktop/aa_trabajos/AREA%20XXI/UMAS/2019/ANUAL%202019/BE/20200302%20Resumen_RM_QAnu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MC"/>
      <sheetName val="PERFC"/>
      <sheetName val="PERMP"/>
      <sheetName val="PERFP"/>
      <sheetName val="PERMP producción"/>
      <sheetName val="PERFP producción"/>
      <sheetName val="PERMP cartera"/>
      <sheetName val="PERFP cartera"/>
    </sheetNames>
    <sheetDataSet>
      <sheetData sheetId="0" refreshError="1"/>
      <sheetData sheetId="1" refreshError="1"/>
      <sheetData sheetId="2">
        <row r="1">
          <cell r="A1" t="str">
            <v>PERM2000P</v>
          </cell>
        </row>
        <row r="2">
          <cell r="A2" t="str">
            <v>Edad</v>
          </cell>
          <cell r="B2" t="str">
            <v>qx base</v>
          </cell>
          <cell r="C2" t="str">
            <v>Factor mejora</v>
          </cell>
        </row>
        <row r="3">
          <cell r="A3">
            <v>0</v>
          </cell>
          <cell r="B3">
            <v>5.7419999999999997E-3</v>
          </cell>
          <cell r="C3">
            <v>1.4999999999999999E-2</v>
          </cell>
        </row>
        <row r="4">
          <cell r="A4">
            <v>1</v>
          </cell>
          <cell r="B4">
            <v>5.6499999999999996E-4</v>
          </cell>
          <cell r="C4">
            <v>1.4999999999999999E-2</v>
          </cell>
        </row>
        <row r="5">
          <cell r="A5">
            <v>2</v>
          </cell>
          <cell r="B5">
            <v>2.9999999999999997E-4</v>
          </cell>
          <cell r="C5">
            <v>1.4999999999999999E-2</v>
          </cell>
        </row>
        <row r="6">
          <cell r="A6">
            <v>3</v>
          </cell>
          <cell r="B6">
            <v>2.6600000000000001E-4</v>
          </cell>
          <cell r="C6">
            <v>1.4999999999999999E-2</v>
          </cell>
        </row>
        <row r="7">
          <cell r="A7">
            <v>4</v>
          </cell>
          <cell r="B7">
            <v>2.2499999999999999E-4</v>
          </cell>
          <cell r="C7">
            <v>1.4999999999999999E-2</v>
          </cell>
        </row>
        <row r="8">
          <cell r="A8">
            <v>5</v>
          </cell>
          <cell r="B8">
            <v>2.1799999999999999E-4</v>
          </cell>
          <cell r="C8">
            <v>1.4999999999999999E-2</v>
          </cell>
        </row>
        <row r="9">
          <cell r="A9">
            <v>6</v>
          </cell>
          <cell r="B9">
            <v>1.9800000000000002E-4</v>
          </cell>
          <cell r="C9">
            <v>1.4999999999999999E-2</v>
          </cell>
        </row>
        <row r="10">
          <cell r="A10">
            <v>7</v>
          </cell>
          <cell r="B10">
            <v>1.9100000000000001E-4</v>
          </cell>
          <cell r="C10">
            <v>1.4999999999999999E-2</v>
          </cell>
        </row>
        <row r="11">
          <cell r="A11">
            <v>8</v>
          </cell>
          <cell r="B11">
            <v>1.7699999999999999E-4</v>
          </cell>
          <cell r="C11">
            <v>1.4999999999999999E-2</v>
          </cell>
        </row>
        <row r="12">
          <cell r="A12">
            <v>9</v>
          </cell>
          <cell r="B12">
            <v>1.7100000000000001E-4</v>
          </cell>
          <cell r="C12">
            <v>1.4999999999999999E-2</v>
          </cell>
        </row>
        <row r="13">
          <cell r="A13">
            <v>10</v>
          </cell>
          <cell r="B13">
            <v>1.64E-4</v>
          </cell>
          <cell r="C13">
            <v>1.4999999999999999E-2</v>
          </cell>
        </row>
        <row r="14">
          <cell r="A14">
            <v>11</v>
          </cell>
          <cell r="B14">
            <v>1.7799999999999999E-4</v>
          </cell>
          <cell r="C14">
            <v>1.4999999999999999E-2</v>
          </cell>
        </row>
        <row r="15">
          <cell r="A15">
            <v>12</v>
          </cell>
          <cell r="B15">
            <v>1.84E-4</v>
          </cell>
          <cell r="C15">
            <v>1.4999999999999999E-2</v>
          </cell>
        </row>
        <row r="16">
          <cell r="A16">
            <v>13</v>
          </cell>
          <cell r="B16">
            <v>2.1900000000000001E-4</v>
          </cell>
          <cell r="C16">
            <v>1.4999999999999999E-2</v>
          </cell>
        </row>
        <row r="17">
          <cell r="A17">
            <v>14</v>
          </cell>
          <cell r="B17">
            <v>2.6700000000000004E-4</v>
          </cell>
          <cell r="C17">
            <v>1.4999999999999999E-2</v>
          </cell>
        </row>
        <row r="18">
          <cell r="A18">
            <v>15</v>
          </cell>
          <cell r="B18">
            <v>3.6199999999999996E-4</v>
          </cell>
          <cell r="C18">
            <v>1.4999999999999999E-2</v>
          </cell>
        </row>
        <row r="19">
          <cell r="A19">
            <v>16</v>
          </cell>
          <cell r="B19">
            <v>5.0600000000000005E-4</v>
          </cell>
          <cell r="C19">
            <v>1.4999999999999999E-2</v>
          </cell>
        </row>
        <row r="20">
          <cell r="A20">
            <v>17</v>
          </cell>
          <cell r="B20">
            <v>6.5700000000000003E-4</v>
          </cell>
          <cell r="C20">
            <v>1.4999999999999999E-2</v>
          </cell>
        </row>
        <row r="21">
          <cell r="A21">
            <v>18</v>
          </cell>
          <cell r="B21">
            <v>7.7400000000000006E-4</v>
          </cell>
          <cell r="C21">
            <v>1.4999999999999999E-2</v>
          </cell>
        </row>
        <row r="22">
          <cell r="A22">
            <v>19</v>
          </cell>
          <cell r="B22">
            <v>8.7100000000000003E-4</v>
          </cell>
          <cell r="C22">
            <v>1.4999999999999999E-2</v>
          </cell>
        </row>
        <row r="23">
          <cell r="A23">
            <v>20</v>
          </cell>
          <cell r="B23">
            <v>9.7599999999999998E-4</v>
          </cell>
          <cell r="C23">
            <v>1.4999999999999999E-2</v>
          </cell>
        </row>
        <row r="24">
          <cell r="A24">
            <v>21</v>
          </cell>
          <cell r="B24">
            <v>1.011E-3</v>
          </cell>
          <cell r="C24">
            <v>1.4999999999999999E-2</v>
          </cell>
        </row>
        <row r="25">
          <cell r="A25">
            <v>22</v>
          </cell>
          <cell r="B25">
            <v>1.0820000000000001E-3</v>
          </cell>
          <cell r="C25">
            <v>1.4999999999999999E-2</v>
          </cell>
        </row>
        <row r="26">
          <cell r="A26">
            <v>23</v>
          </cell>
          <cell r="B26">
            <v>1.139E-3</v>
          </cell>
          <cell r="C26">
            <v>1.4999999999999999E-2</v>
          </cell>
        </row>
        <row r="27">
          <cell r="A27">
            <v>24</v>
          </cell>
          <cell r="B27">
            <v>1.1819999999999999E-3</v>
          </cell>
          <cell r="C27">
            <v>1.4999999999999999E-2</v>
          </cell>
        </row>
        <row r="28">
          <cell r="A28">
            <v>25</v>
          </cell>
          <cell r="B28">
            <v>1.17E-3</v>
          </cell>
          <cell r="C28">
            <v>1.4999999999999999E-2</v>
          </cell>
        </row>
        <row r="29">
          <cell r="A29">
            <v>26</v>
          </cell>
          <cell r="B29">
            <v>1.193E-3</v>
          </cell>
          <cell r="C29">
            <v>1.4999999999999999E-2</v>
          </cell>
        </row>
        <row r="30">
          <cell r="A30">
            <v>27</v>
          </cell>
          <cell r="B30">
            <v>1.237E-3</v>
          </cell>
          <cell r="C30">
            <v>1.4999999999999999E-2</v>
          </cell>
        </row>
        <row r="31">
          <cell r="A31">
            <v>28</v>
          </cell>
          <cell r="B31">
            <v>1.281E-3</v>
          </cell>
          <cell r="C31">
            <v>1.4999999999999999E-2</v>
          </cell>
        </row>
        <row r="32">
          <cell r="A32">
            <v>29</v>
          </cell>
          <cell r="B32">
            <v>1.2980000000000001E-3</v>
          </cell>
          <cell r="C32">
            <v>1.4999999999999999E-2</v>
          </cell>
        </row>
        <row r="33">
          <cell r="A33">
            <v>30</v>
          </cell>
          <cell r="B33">
            <v>1.2649999999999998E-3</v>
          </cell>
          <cell r="C33">
            <v>1.4999999999999999E-2</v>
          </cell>
        </row>
        <row r="34">
          <cell r="A34">
            <v>31</v>
          </cell>
          <cell r="B34">
            <v>1.227E-3</v>
          </cell>
          <cell r="C34">
            <v>1.4999999999999999E-2</v>
          </cell>
        </row>
        <row r="35">
          <cell r="A35">
            <v>32</v>
          </cell>
          <cell r="B35">
            <v>1.2520000000000001E-3</v>
          </cell>
          <cell r="C35">
            <v>1.4999999999999999E-2</v>
          </cell>
        </row>
        <row r="36">
          <cell r="A36">
            <v>33</v>
          </cell>
          <cell r="B36">
            <v>1.2549999999999998E-3</v>
          </cell>
          <cell r="C36">
            <v>1.4999999999999999E-2</v>
          </cell>
        </row>
        <row r="37">
          <cell r="A37">
            <v>34</v>
          </cell>
          <cell r="B37">
            <v>1.245E-3</v>
          </cell>
          <cell r="C37">
            <v>1.4999999999999999E-2</v>
          </cell>
        </row>
        <row r="38">
          <cell r="A38">
            <v>35</v>
          </cell>
          <cell r="B38">
            <v>1.222E-3</v>
          </cell>
          <cell r="C38">
            <v>1.4999999999999999E-2</v>
          </cell>
        </row>
        <row r="39">
          <cell r="A39">
            <v>36</v>
          </cell>
          <cell r="B39">
            <v>1.1919999999999999E-3</v>
          </cell>
          <cell r="C39">
            <v>1.4999999999999999E-2</v>
          </cell>
        </row>
        <row r="40">
          <cell r="A40">
            <v>37</v>
          </cell>
          <cell r="B40">
            <v>1.1819999999999999E-3</v>
          </cell>
          <cell r="C40">
            <v>1.4999999999999999E-2</v>
          </cell>
        </row>
        <row r="41">
          <cell r="A41">
            <v>38</v>
          </cell>
          <cell r="B41">
            <v>1.271E-3</v>
          </cell>
          <cell r="C41">
            <v>1.4999999999999999E-2</v>
          </cell>
        </row>
        <row r="42">
          <cell r="A42">
            <v>39</v>
          </cell>
          <cell r="B42">
            <v>1.3910000000000001E-3</v>
          </cell>
          <cell r="C42">
            <v>1.4999999999999999E-2</v>
          </cell>
        </row>
        <row r="43">
          <cell r="A43">
            <v>40</v>
          </cell>
          <cell r="B43">
            <v>1.4759999999999999E-3</v>
          </cell>
          <cell r="C43">
            <v>1.4999999999999999E-2</v>
          </cell>
        </row>
        <row r="44">
          <cell r="A44">
            <v>41</v>
          </cell>
          <cell r="B44">
            <v>1.5869999999999999E-3</v>
          </cell>
          <cell r="C44">
            <v>1.4999999999999999E-2</v>
          </cell>
        </row>
        <row r="45">
          <cell r="A45">
            <v>42</v>
          </cell>
          <cell r="B45">
            <v>1.6979999999999999E-3</v>
          </cell>
          <cell r="C45">
            <v>1.4999999999999999E-2</v>
          </cell>
        </row>
        <row r="46">
          <cell r="A46">
            <v>43</v>
          </cell>
          <cell r="B46">
            <v>1.784E-3</v>
          </cell>
          <cell r="C46">
            <v>1.4999999999999999E-2</v>
          </cell>
        </row>
        <row r="47">
          <cell r="A47">
            <v>44</v>
          </cell>
          <cell r="B47">
            <v>1.91E-3</v>
          </cell>
          <cell r="C47">
            <v>1.4999999999999999E-2</v>
          </cell>
        </row>
        <row r="48">
          <cell r="A48">
            <v>45</v>
          </cell>
          <cell r="B48">
            <v>2.0659999999999997E-3</v>
          </cell>
          <cell r="C48">
            <v>1.4999999999999999E-2</v>
          </cell>
        </row>
        <row r="49">
          <cell r="A49">
            <v>46</v>
          </cell>
          <cell r="B49">
            <v>2.2699999999999999E-3</v>
          </cell>
          <cell r="C49">
            <v>1.4999999999999999E-2</v>
          </cell>
        </row>
        <row r="50">
          <cell r="A50">
            <v>47</v>
          </cell>
          <cell r="B50">
            <v>2.3839999999999998E-3</v>
          </cell>
          <cell r="C50">
            <v>1.4999999999999999E-2</v>
          </cell>
        </row>
        <row r="51">
          <cell r="A51">
            <v>48</v>
          </cell>
          <cell r="B51">
            <v>2.4989999999999999E-3</v>
          </cell>
          <cell r="C51">
            <v>1.4999999999999999E-2</v>
          </cell>
        </row>
        <row r="52">
          <cell r="A52">
            <v>49</v>
          </cell>
          <cell r="B52">
            <v>2.9140000000000004E-3</v>
          </cell>
          <cell r="C52">
            <v>1.4999999999999999E-2</v>
          </cell>
        </row>
        <row r="53">
          <cell r="A53">
            <v>50</v>
          </cell>
          <cell r="B53">
            <v>3.2810000000000001E-3</v>
          </cell>
          <cell r="C53">
            <v>1.4999999999999999E-2</v>
          </cell>
        </row>
        <row r="54">
          <cell r="A54">
            <v>51</v>
          </cell>
          <cell r="B54">
            <v>3.673E-3</v>
          </cell>
          <cell r="C54">
            <v>1.4999999999999999E-2</v>
          </cell>
        </row>
        <row r="55">
          <cell r="A55">
            <v>52</v>
          </cell>
          <cell r="B55">
            <v>4.0010000000000002E-3</v>
          </cell>
          <cell r="C55">
            <v>1.4999999999999999E-2</v>
          </cell>
        </row>
        <row r="56">
          <cell r="A56">
            <v>53</v>
          </cell>
          <cell r="B56">
            <v>4.7729999999999995E-3</v>
          </cell>
          <cell r="C56">
            <v>1.4999999999999999E-2</v>
          </cell>
        </row>
        <row r="57">
          <cell r="A57">
            <v>54</v>
          </cell>
          <cell r="B57">
            <v>5.0609999999999995E-3</v>
          </cell>
          <cell r="C57">
            <v>1.4999999999999999E-2</v>
          </cell>
        </row>
        <row r="58">
          <cell r="A58">
            <v>55</v>
          </cell>
          <cell r="B58">
            <v>5.4450000000000002E-3</v>
          </cell>
          <cell r="C58">
            <v>1.4999999999999999E-2</v>
          </cell>
        </row>
        <row r="59">
          <cell r="A59">
            <v>56</v>
          </cell>
          <cell r="B59">
            <v>5.8120000000000003E-3</v>
          </cell>
          <cell r="C59">
            <v>1.4999999999999999E-2</v>
          </cell>
        </row>
        <row r="60">
          <cell r="A60">
            <v>57</v>
          </cell>
          <cell r="B60">
            <v>6.313E-3</v>
          </cell>
          <cell r="C60">
            <v>1.4999999999999999E-2</v>
          </cell>
        </row>
        <row r="61">
          <cell r="A61">
            <v>58</v>
          </cell>
          <cell r="B61">
            <v>6.8690000000000001E-3</v>
          </cell>
          <cell r="C61">
            <v>1.4999999999999999E-2</v>
          </cell>
        </row>
        <row r="62">
          <cell r="A62">
            <v>59</v>
          </cell>
          <cell r="B62">
            <v>7.2979999999999998E-3</v>
          </cell>
          <cell r="C62">
            <v>1.4999999999999999E-2</v>
          </cell>
        </row>
        <row r="63">
          <cell r="A63">
            <v>60</v>
          </cell>
          <cell r="B63">
            <v>8.2199999999999999E-3</v>
          </cell>
          <cell r="C63">
            <v>1.4999999999999999E-2</v>
          </cell>
        </row>
        <row r="64">
          <cell r="A64">
            <v>61</v>
          </cell>
          <cell r="B64">
            <v>9.0139999999999994E-3</v>
          </cell>
          <cell r="C64">
            <v>1.4999999999999999E-2</v>
          </cell>
        </row>
        <row r="65">
          <cell r="A65">
            <v>62</v>
          </cell>
          <cell r="B65">
            <v>9.7349999999999989E-3</v>
          </cell>
          <cell r="C65">
            <v>1.4999999999999999E-2</v>
          </cell>
        </row>
        <row r="66">
          <cell r="A66">
            <v>63</v>
          </cell>
          <cell r="B66">
            <v>1.0515999999999999E-2</v>
          </cell>
          <cell r="C66">
            <v>1.4999999999999999E-2</v>
          </cell>
        </row>
        <row r="67">
          <cell r="A67">
            <v>64</v>
          </cell>
          <cell r="B67">
            <v>1.1676000000000001E-2</v>
          </cell>
          <cell r="C67">
            <v>1.4999999999999999E-2</v>
          </cell>
        </row>
        <row r="68">
          <cell r="A68">
            <v>65</v>
          </cell>
          <cell r="B68">
            <v>1.303E-2</v>
          </cell>
          <cell r="C68">
            <v>1.4999999999999999E-2</v>
          </cell>
        </row>
        <row r="69">
          <cell r="A69">
            <v>66</v>
          </cell>
          <cell r="B69">
            <v>1.4067E-2</v>
          </cell>
          <cell r="C69">
            <v>1.4999999999999999E-2</v>
          </cell>
        </row>
        <row r="70">
          <cell r="A70">
            <v>67</v>
          </cell>
          <cell r="B70">
            <v>1.5439999999999999E-2</v>
          </cell>
          <cell r="C70">
            <v>1.4999999999999999E-2</v>
          </cell>
        </row>
        <row r="71">
          <cell r="A71">
            <v>68</v>
          </cell>
          <cell r="B71">
            <v>1.7004999999999999E-2</v>
          </cell>
          <cell r="C71">
            <v>1.4999999999999999E-2</v>
          </cell>
        </row>
        <row r="72">
          <cell r="A72">
            <v>69</v>
          </cell>
          <cell r="B72">
            <v>1.8509000000000001E-2</v>
          </cell>
          <cell r="C72">
            <v>1.4999999999999999E-2</v>
          </cell>
        </row>
        <row r="73">
          <cell r="A73">
            <v>70</v>
          </cell>
          <cell r="B73">
            <v>1.9978000000000003E-2</v>
          </cell>
          <cell r="C73">
            <v>1.4999999999999999E-2</v>
          </cell>
        </row>
        <row r="74">
          <cell r="A74">
            <v>71</v>
          </cell>
          <cell r="B74">
            <v>2.1915E-2</v>
          </cell>
          <cell r="C74">
            <v>1.4999999999999999E-2</v>
          </cell>
        </row>
        <row r="75">
          <cell r="A75">
            <v>72</v>
          </cell>
          <cell r="B75">
            <v>2.4454E-2</v>
          </cell>
          <cell r="C75">
            <v>1.4999999999999999E-2</v>
          </cell>
        </row>
        <row r="76">
          <cell r="A76">
            <v>73</v>
          </cell>
          <cell r="B76">
            <v>2.7178999999999998E-2</v>
          </cell>
          <cell r="C76">
            <v>1.4999999999999999E-2</v>
          </cell>
        </row>
        <row r="77">
          <cell r="A77">
            <v>74</v>
          </cell>
          <cell r="B77">
            <v>3.0224000000000001E-2</v>
          </cell>
          <cell r="C77">
            <v>1.4999999999999999E-2</v>
          </cell>
        </row>
        <row r="78">
          <cell r="A78">
            <v>75</v>
          </cell>
          <cell r="B78">
            <v>3.3450000000000001E-2</v>
          </cell>
          <cell r="C78">
            <v>1.4999999999999999E-2</v>
          </cell>
        </row>
        <row r="79">
          <cell r="A79">
            <v>76</v>
          </cell>
          <cell r="B79">
            <v>3.6722000000000005E-2</v>
          </cell>
          <cell r="C79">
            <v>1.4999999999999999E-2</v>
          </cell>
        </row>
        <row r="80">
          <cell r="A80">
            <v>77</v>
          </cell>
          <cell r="B80">
            <v>4.0242E-2</v>
          </cell>
          <cell r="C80">
            <v>1.4999999999999999E-2</v>
          </cell>
        </row>
        <row r="81">
          <cell r="A81">
            <v>78</v>
          </cell>
          <cell r="B81">
            <v>4.4188000000000005E-2</v>
          </cell>
          <cell r="C81">
            <v>1.4999999999999999E-2</v>
          </cell>
        </row>
        <row r="82">
          <cell r="A82">
            <v>79</v>
          </cell>
          <cell r="B82">
            <v>4.8813000000000002E-2</v>
          </cell>
          <cell r="C82">
            <v>1.4999999999999999E-2</v>
          </cell>
        </row>
        <row r="83">
          <cell r="A83">
            <v>80</v>
          </cell>
          <cell r="B83">
            <v>5.3537999999999995E-2</v>
          </cell>
          <cell r="C83">
            <v>1.4999999999999999E-2</v>
          </cell>
        </row>
        <row r="84">
          <cell r="A84">
            <v>81</v>
          </cell>
          <cell r="B84">
            <v>5.926E-2</v>
          </cell>
          <cell r="C84">
            <v>1.4999999999999999E-2</v>
          </cell>
        </row>
        <row r="85">
          <cell r="A85">
            <v>82</v>
          </cell>
          <cell r="B85">
            <v>6.5281999999999993E-2</v>
          </cell>
          <cell r="C85">
            <v>1.4999999999999999E-2</v>
          </cell>
        </row>
        <row r="86">
          <cell r="A86">
            <v>83</v>
          </cell>
          <cell r="B86">
            <v>7.0832999999999993E-2</v>
          </cell>
          <cell r="C86">
            <v>1.4999999999999999E-2</v>
          </cell>
        </row>
        <row r="87">
          <cell r="A87">
            <v>84</v>
          </cell>
          <cell r="B87">
            <v>7.5905E-2</v>
          </cell>
          <cell r="C87">
            <v>1.4999999999999999E-2</v>
          </cell>
        </row>
        <row r="88">
          <cell r="A88">
            <v>85</v>
          </cell>
          <cell r="B88">
            <v>8.3305000000000004E-2</v>
          </cell>
          <cell r="C88">
            <v>1.4999999999999999E-2</v>
          </cell>
        </row>
        <row r="89">
          <cell r="A89">
            <v>86</v>
          </cell>
          <cell r="B89">
            <v>9.195600000000001E-2</v>
          </cell>
          <cell r="C89">
            <v>1.4999999999999999E-2</v>
          </cell>
        </row>
        <row r="90">
          <cell r="A90">
            <v>87</v>
          </cell>
          <cell r="B90">
            <v>9.9296000000000009E-2</v>
          </cell>
          <cell r="C90">
            <v>1.4999999999999999E-2</v>
          </cell>
        </row>
        <row r="91">
          <cell r="A91">
            <v>88</v>
          </cell>
          <cell r="B91">
            <v>0.10833799999999999</v>
          </cell>
          <cell r="C91">
            <v>1.4999999999999999E-2</v>
          </cell>
        </row>
        <row r="92">
          <cell r="A92">
            <v>89</v>
          </cell>
          <cell r="B92">
            <v>0.11904300000000001</v>
          </cell>
          <cell r="C92">
            <v>1.4999999999999999E-2</v>
          </cell>
        </row>
        <row r="93">
          <cell r="A93">
            <v>90</v>
          </cell>
          <cell r="B93">
            <v>0.13059700000000002</v>
          </cell>
          <cell r="C93">
            <v>1.4999999999999999E-2</v>
          </cell>
        </row>
        <row r="94">
          <cell r="A94">
            <v>91</v>
          </cell>
          <cell r="B94">
            <v>0.14261000000000001</v>
          </cell>
          <cell r="C94">
            <v>1.4999999999999999E-2</v>
          </cell>
        </row>
        <row r="95">
          <cell r="A95">
            <v>92</v>
          </cell>
          <cell r="B95">
            <v>0.15637799999999999</v>
          </cell>
          <cell r="C95">
            <v>1.35E-2</v>
          </cell>
        </row>
        <row r="96">
          <cell r="A96">
            <v>93</v>
          </cell>
          <cell r="B96">
            <v>0.170348</v>
          </cell>
          <cell r="C96">
            <v>1.2E-2</v>
          </cell>
        </row>
        <row r="97">
          <cell r="A97">
            <v>94</v>
          </cell>
          <cell r="B97">
            <v>0.18554699999999999</v>
          </cell>
          <cell r="C97">
            <v>1.0500000000000001E-2</v>
          </cell>
        </row>
        <row r="98">
          <cell r="A98">
            <v>95</v>
          </cell>
          <cell r="B98">
            <v>0.20007900000000001</v>
          </cell>
          <cell r="C98">
            <v>8.9999999999999993E-3</v>
          </cell>
        </row>
        <row r="99">
          <cell r="A99">
            <v>96</v>
          </cell>
          <cell r="B99">
            <v>0.215749</v>
          </cell>
          <cell r="C99">
            <v>7.4999999999999997E-3</v>
          </cell>
        </row>
        <row r="100">
          <cell r="A100">
            <v>97</v>
          </cell>
          <cell r="B100">
            <v>0.23264400000000002</v>
          </cell>
          <cell r="C100">
            <v>6.0000000000000001E-3</v>
          </cell>
        </row>
        <row r="101">
          <cell r="A101">
            <v>98</v>
          </cell>
          <cell r="B101">
            <v>0.25086199999999997</v>
          </cell>
          <cell r="C101">
            <v>4.4999999999999997E-3</v>
          </cell>
        </row>
        <row r="102">
          <cell r="A102">
            <v>99</v>
          </cell>
          <cell r="B102">
            <v>0.27107199999999998</v>
          </cell>
          <cell r="C102">
            <v>3.0000000000000001E-3</v>
          </cell>
        </row>
        <row r="103">
          <cell r="A103">
            <v>100</v>
          </cell>
          <cell r="B103">
            <v>0.29291099999999998</v>
          </cell>
          <cell r="C103">
            <v>1.5E-3</v>
          </cell>
        </row>
        <row r="104">
          <cell r="A104">
            <v>101</v>
          </cell>
          <cell r="B104">
            <v>0.32489000000000001</v>
          </cell>
          <cell r="C104">
            <v>0</v>
          </cell>
        </row>
        <row r="105">
          <cell r="A105">
            <v>102</v>
          </cell>
          <cell r="B105">
            <v>0.34756999999999999</v>
          </cell>
          <cell r="C105">
            <v>0</v>
          </cell>
        </row>
        <row r="106">
          <cell r="A106">
            <v>103</v>
          </cell>
          <cell r="B106">
            <v>0.37183499999999997</v>
          </cell>
          <cell r="C106">
            <v>0</v>
          </cell>
        </row>
        <row r="107">
          <cell r="A107">
            <v>104</v>
          </cell>
          <cell r="B107">
            <v>0.39779300000000001</v>
          </cell>
          <cell r="C107">
            <v>0</v>
          </cell>
        </row>
        <row r="108">
          <cell r="A108">
            <v>105</v>
          </cell>
          <cell r="B108">
            <v>0.42556299999999997</v>
          </cell>
          <cell r="C108">
            <v>0</v>
          </cell>
        </row>
        <row r="109">
          <cell r="A109">
            <v>106</v>
          </cell>
          <cell r="B109">
            <v>0.45527200000000001</v>
          </cell>
          <cell r="C109">
            <v>0</v>
          </cell>
        </row>
        <row r="110">
          <cell r="A110">
            <v>107</v>
          </cell>
          <cell r="B110">
            <v>0.48705500000000002</v>
          </cell>
          <cell r="C110">
            <v>0</v>
          </cell>
        </row>
        <row r="111">
          <cell r="A111">
            <v>108</v>
          </cell>
          <cell r="B111">
            <v>0.51080099999999995</v>
          </cell>
          <cell r="C111">
            <v>0</v>
          </cell>
        </row>
        <row r="112">
          <cell r="A112">
            <v>109</v>
          </cell>
          <cell r="B112">
            <v>0.53570399999999996</v>
          </cell>
          <cell r="C112">
            <v>0</v>
          </cell>
        </row>
        <row r="113">
          <cell r="A113">
            <v>110</v>
          </cell>
          <cell r="B113">
            <v>0.56182100000000001</v>
          </cell>
          <cell r="C113">
            <v>0</v>
          </cell>
        </row>
        <row r="114">
          <cell r="A114">
            <v>111</v>
          </cell>
          <cell r="B114">
            <v>0.58921100000000004</v>
          </cell>
          <cell r="C114">
            <v>0</v>
          </cell>
        </row>
        <row r="115">
          <cell r="A115">
            <v>112</v>
          </cell>
          <cell r="B115">
            <v>0.61793699999999996</v>
          </cell>
          <cell r="C115">
            <v>0</v>
          </cell>
        </row>
        <row r="116">
          <cell r="A116">
            <v>113</v>
          </cell>
          <cell r="B116">
            <v>0.64806399999999997</v>
          </cell>
          <cell r="C116">
            <v>0</v>
          </cell>
        </row>
        <row r="117">
          <cell r="A117">
            <v>114</v>
          </cell>
          <cell r="B117">
            <v>0.67965900000000001</v>
          </cell>
          <cell r="C117">
            <v>0</v>
          </cell>
        </row>
        <row r="118">
          <cell r="A118">
            <v>115</v>
          </cell>
          <cell r="B118">
            <v>1</v>
          </cell>
          <cell r="C118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pótesis RM con volatilidad"/>
      <sheetName val="Hipótesis RM sin volatilidad"/>
    </sheetNames>
    <sheetDataSet>
      <sheetData sheetId="0">
        <row r="3">
          <cell r="C3">
            <v>4297637.1234300919</v>
          </cell>
        </row>
        <row r="5">
          <cell r="G5">
            <v>1150226.8779</v>
          </cell>
        </row>
        <row r="6">
          <cell r="G6">
            <v>2014928.9246403133</v>
          </cell>
        </row>
        <row r="7">
          <cell r="G7">
            <v>4297380.4932573596</v>
          </cell>
        </row>
        <row r="9">
          <cell r="G9">
            <v>527471.83019999997</v>
          </cell>
        </row>
      </sheetData>
      <sheetData sheetId="1">
        <row r="4">
          <cell r="J4">
            <v>730984.73199251492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4"/>
  <sheetViews>
    <sheetView showGridLines="0" tabSelected="1" zoomScale="85" zoomScaleNormal="85" workbookViewId="0">
      <selection activeCell="H7" sqref="H7"/>
    </sheetView>
  </sheetViews>
  <sheetFormatPr baseColWidth="10" defaultRowHeight="15" x14ac:dyDescent="0.25"/>
  <cols>
    <col min="1" max="1" width="3" style="22" customWidth="1"/>
    <col min="2" max="2" width="21" style="22" customWidth="1"/>
    <col min="3" max="3" width="16.140625" style="22" customWidth="1"/>
    <col min="4" max="4" width="3.28515625" style="22" customWidth="1"/>
    <col min="5" max="5" width="15.5703125" style="22" customWidth="1"/>
    <col min="6" max="6" width="4" style="22" bestFit="1" customWidth="1"/>
    <col min="7" max="7" width="11.42578125" style="22"/>
    <col min="8" max="8" width="15.5703125" style="35" bestFit="1" customWidth="1"/>
    <col min="9" max="9" width="15.5703125" style="22" bestFit="1" customWidth="1"/>
    <col min="10" max="14" width="14.28515625" style="22" customWidth="1"/>
    <col min="15" max="15" width="11.42578125" style="22"/>
    <col min="16" max="16" width="12.5703125" style="22" bestFit="1" customWidth="1"/>
    <col min="17" max="17" width="15.5703125" style="22" bestFit="1" customWidth="1"/>
    <col min="18" max="18" width="12" style="22" bestFit="1" customWidth="1"/>
    <col min="19" max="20" width="11.42578125" style="22"/>
    <col min="21" max="21" width="15.5703125" style="22" bestFit="1" customWidth="1"/>
    <col min="22" max="16384" width="11.42578125" style="22"/>
  </cols>
  <sheetData>
    <row r="1" spans="2:21" ht="15.75" thickBot="1" x14ac:dyDescent="0.3">
      <c r="H1" s="22"/>
    </row>
    <row r="2" spans="2:21" ht="15.75" thickBot="1" x14ac:dyDescent="0.3">
      <c r="H2" s="22"/>
      <c r="P2" s="36" t="s">
        <v>3</v>
      </c>
      <c r="Q2" s="37" t="s">
        <v>5</v>
      </c>
      <c r="R2" s="37" t="s">
        <v>1</v>
      </c>
      <c r="S2" s="37" t="s">
        <v>6</v>
      </c>
      <c r="T2" s="37" t="s">
        <v>7</v>
      </c>
      <c r="U2" s="37" t="s">
        <v>8</v>
      </c>
    </row>
    <row r="3" spans="2:21" ht="15.75" thickBot="1" x14ac:dyDescent="0.3">
      <c r="C3" s="49" t="s">
        <v>0</v>
      </c>
      <c r="E3" s="4"/>
      <c r="G3" s="18" t="s">
        <v>12</v>
      </c>
      <c r="H3" s="38">
        <v>0.06</v>
      </c>
      <c r="P3" s="37" t="s">
        <v>5</v>
      </c>
      <c r="Q3" s="39">
        <v>1</v>
      </c>
      <c r="R3" s="39">
        <v>0.25</v>
      </c>
      <c r="S3" s="39">
        <v>0.25</v>
      </c>
      <c r="T3" s="39">
        <v>0.25</v>
      </c>
      <c r="U3" s="39">
        <v>0.25</v>
      </c>
    </row>
    <row r="4" spans="2:21" ht="15.75" thickBot="1" x14ac:dyDescent="0.3">
      <c r="B4" s="45" t="s">
        <v>8</v>
      </c>
      <c r="C4" s="52">
        <f>+'[2]Hipótesis RM con volatilidad'!$G$7</f>
        <v>4297380.4932573596</v>
      </c>
      <c r="E4" s="4"/>
      <c r="H4" s="22"/>
      <c r="P4" s="37" t="s">
        <v>1</v>
      </c>
      <c r="Q4" s="39">
        <v>0.25</v>
      </c>
      <c r="R4" s="39">
        <v>1</v>
      </c>
      <c r="S4" s="39">
        <v>0.25</v>
      </c>
      <c r="T4" s="39">
        <v>0.25</v>
      </c>
      <c r="U4" s="39">
        <v>0.5</v>
      </c>
    </row>
    <row r="5" spans="2:21" ht="15.75" thickBot="1" x14ac:dyDescent="0.3">
      <c r="B5" s="9" t="s">
        <v>7</v>
      </c>
      <c r="C5" s="52">
        <f>+'[2]Hipótesis RM con volatilidad'!$G$6</f>
        <v>2014928.9246403133</v>
      </c>
      <c r="E5" s="4"/>
      <c r="H5" s="22"/>
      <c r="P5" s="37" t="s">
        <v>6</v>
      </c>
      <c r="Q5" s="39">
        <v>0.25</v>
      </c>
      <c r="R5" s="39">
        <v>0.25</v>
      </c>
      <c r="S5" s="39">
        <v>1</v>
      </c>
      <c r="T5" s="39">
        <v>0.25</v>
      </c>
      <c r="U5" s="39">
        <v>0</v>
      </c>
    </row>
    <row r="6" spans="2:21" ht="15.75" thickBot="1" x14ac:dyDescent="0.3">
      <c r="B6" s="9" t="s">
        <v>6</v>
      </c>
      <c r="C6" s="53"/>
      <c r="E6" s="4"/>
      <c r="H6" s="22"/>
      <c r="P6" s="37" t="s">
        <v>7</v>
      </c>
      <c r="Q6" s="39">
        <v>0.25</v>
      </c>
      <c r="R6" s="39">
        <v>0.25</v>
      </c>
      <c r="S6" s="39">
        <v>0.25</v>
      </c>
      <c r="T6" s="39">
        <v>1</v>
      </c>
      <c r="U6" s="39">
        <v>0</v>
      </c>
    </row>
    <row r="7" spans="2:21" ht="15.75" thickBot="1" x14ac:dyDescent="0.3">
      <c r="B7" s="9" t="s">
        <v>1</v>
      </c>
      <c r="C7" s="52">
        <f>+'[2]Hipótesis RM con volatilidad'!$G$5</f>
        <v>1150226.8779</v>
      </c>
      <c r="E7" s="4"/>
      <c r="H7" s="22"/>
      <c r="P7" s="37" t="s">
        <v>8</v>
      </c>
      <c r="Q7" s="39">
        <v>0.25</v>
      </c>
      <c r="R7" s="39">
        <v>0.5</v>
      </c>
      <c r="S7" s="39">
        <v>0</v>
      </c>
      <c r="T7" s="39">
        <v>0</v>
      </c>
      <c r="U7" s="39">
        <v>1</v>
      </c>
    </row>
    <row r="8" spans="2:21" x14ac:dyDescent="0.25">
      <c r="B8" s="9" t="s">
        <v>2</v>
      </c>
      <c r="C8" s="52">
        <f>+'[2]Hipótesis RM con volatilidad'!$G$9</f>
        <v>527471.83019999997</v>
      </c>
      <c r="E8" s="4"/>
      <c r="H8" s="22"/>
    </row>
    <row r="9" spans="2:21" x14ac:dyDescent="0.25">
      <c r="B9" s="46" t="s">
        <v>3</v>
      </c>
      <c r="C9" s="54">
        <f t="array" ref="C9">+SQRT(MMULT(MMULT(Q12:U12,Q3:U7),TRANSPOSE(Q12:U12)))</f>
        <v>5472861.6643235292</v>
      </c>
      <c r="E9" s="4"/>
      <c r="H9" s="22"/>
      <c r="K9" s="23"/>
      <c r="M9" s="24"/>
      <c r="N9" s="24"/>
    </row>
    <row r="10" spans="2:21" ht="15.75" thickBot="1" x14ac:dyDescent="0.3">
      <c r="H10" s="25"/>
      <c r="K10" s="23"/>
      <c r="L10" s="45" t="s">
        <v>19</v>
      </c>
      <c r="M10" s="47">
        <f>M14/(1+M11)</f>
        <v>2.0264251200780889</v>
      </c>
      <c r="N10" s="23"/>
    </row>
    <row r="11" spans="2:21" ht="15.75" thickBot="1" x14ac:dyDescent="0.3">
      <c r="B11" s="49" t="s">
        <v>4</v>
      </c>
      <c r="C11" s="50">
        <f>+C9+C8</f>
        <v>6000333.494523529</v>
      </c>
      <c r="E11" s="26"/>
      <c r="H11" s="27"/>
      <c r="I11" s="25">
        <f>+SUM(I15:I24)</f>
        <v>7846756.756623704</v>
      </c>
      <c r="K11" s="23"/>
      <c r="L11" s="46" t="s">
        <v>20</v>
      </c>
      <c r="M11" s="48">
        <f>XIRR(N14:N24,E14:E24)</f>
        <v>-1.7681092023849488E-3</v>
      </c>
      <c r="N11" s="23"/>
      <c r="Q11" s="37" t="s">
        <v>5</v>
      </c>
      <c r="R11" s="37" t="s">
        <v>1</v>
      </c>
      <c r="S11" s="37" t="s">
        <v>6</v>
      </c>
      <c r="T11" s="37" t="s">
        <v>7</v>
      </c>
      <c r="U11" s="37" t="s">
        <v>8</v>
      </c>
    </row>
    <row r="12" spans="2:21" x14ac:dyDescent="0.25">
      <c r="C12" s="26"/>
      <c r="G12" s="28"/>
      <c r="H12" s="19" t="s">
        <v>11</v>
      </c>
      <c r="I12" s="20"/>
      <c r="J12" s="20"/>
      <c r="K12" s="20"/>
      <c r="L12" s="44"/>
      <c r="M12" s="44"/>
      <c r="N12" s="21"/>
      <c r="Q12" s="40">
        <v>0</v>
      </c>
      <c r="R12" s="40">
        <f>+C7</f>
        <v>1150226.8779</v>
      </c>
      <c r="S12" s="40">
        <v>0</v>
      </c>
      <c r="T12" s="40">
        <f>+C5</f>
        <v>2014928.9246403133</v>
      </c>
      <c r="U12" s="40">
        <f>+C4</f>
        <v>4297380.4932573596</v>
      </c>
    </row>
    <row r="13" spans="2:21" x14ac:dyDescent="0.25">
      <c r="C13" s="49" t="s">
        <v>0</v>
      </c>
      <c r="E13" s="16" t="s">
        <v>18</v>
      </c>
      <c r="F13" s="35"/>
      <c r="G13" s="16" t="s">
        <v>9</v>
      </c>
      <c r="H13" s="9" t="s">
        <v>10</v>
      </c>
      <c r="I13" s="9" t="s">
        <v>17</v>
      </c>
      <c r="J13" s="9" t="s">
        <v>13</v>
      </c>
      <c r="K13" s="9" t="s">
        <v>14</v>
      </c>
      <c r="L13" s="9" t="s">
        <v>15</v>
      </c>
      <c r="M13" s="9" t="s">
        <v>16</v>
      </c>
      <c r="N13" s="9" t="s">
        <v>21</v>
      </c>
    </row>
    <row r="14" spans="2:21" ht="15.75" thickBot="1" x14ac:dyDescent="0.3">
      <c r="B14" s="49" t="s">
        <v>22</v>
      </c>
      <c r="C14" s="51">
        <f>+SUM(L15:L24)</f>
        <v>731467.42319334287</v>
      </c>
      <c r="E14" s="29">
        <v>43830</v>
      </c>
      <c r="F14" s="30">
        <v>0</v>
      </c>
      <c r="G14" s="5">
        <v>0</v>
      </c>
      <c r="H14" s="13"/>
      <c r="I14" s="6"/>
      <c r="J14" s="6"/>
      <c r="K14" s="6"/>
      <c r="L14" s="6">
        <f>+K14*$H$3*(1+G14)^(-F14)</f>
        <v>0</v>
      </c>
      <c r="M14" s="7">
        <f>+SUMPRODUCT(I14:I24,F14:F24)/SUM(I14:I24)</f>
        <v>2.0228421791753348</v>
      </c>
      <c r="N14" s="17">
        <f>H14-I11</f>
        <v>-7846756.756623704</v>
      </c>
    </row>
    <row r="15" spans="2:21" ht="15.75" thickBot="1" x14ac:dyDescent="0.3">
      <c r="B15" s="49" t="s">
        <v>23</v>
      </c>
      <c r="C15" s="51">
        <f>+(M10*H3*C11)/(1+G15)</f>
        <v>732123.34426728345</v>
      </c>
      <c r="E15" s="31">
        <f>DATE(YEAR(E14)+1,12,31)</f>
        <v>44196</v>
      </c>
      <c r="F15" s="32">
        <v>1</v>
      </c>
      <c r="G15" s="11">
        <v>-3.5100000000000005E-3</v>
      </c>
      <c r="H15" s="14">
        <v>5416368.7475202307</v>
      </c>
      <c r="I15" s="10">
        <f>+H15*(1+G15)^(-F15)</f>
        <v>5435447.1670766696</v>
      </c>
      <c r="J15" s="2">
        <f>+SUM(I15:I24)</f>
        <v>7846756.756623704</v>
      </c>
      <c r="K15" s="2">
        <f>+IF(J15&lt;&gt;0,$C$11*J15/$J$15,0)</f>
        <v>6000333.494523529</v>
      </c>
      <c r="L15" s="2">
        <f>+K15*$H$3*(1+G15)^(-F15)</f>
        <v>361288.13101126126</v>
      </c>
      <c r="M15" s="2"/>
      <c r="N15" s="10">
        <f>H15</f>
        <v>5416368.7475202307</v>
      </c>
      <c r="Q15" s="37" t="s">
        <v>5</v>
      </c>
      <c r="R15" s="37" t="s">
        <v>1</v>
      </c>
      <c r="S15" s="37" t="s">
        <v>6</v>
      </c>
      <c r="T15" s="37" t="s">
        <v>7</v>
      </c>
      <c r="U15" s="37" t="s">
        <v>8</v>
      </c>
    </row>
    <row r="16" spans="2:21" x14ac:dyDescent="0.25">
      <c r="E16" s="31">
        <f t="shared" ref="E16:E24" si="0">DATE(YEAR(E15)+1,12,31)</f>
        <v>44561</v>
      </c>
      <c r="F16" s="32">
        <v>2</v>
      </c>
      <c r="G16" s="11">
        <v>-3.2100000000000002E-3</v>
      </c>
      <c r="H16" s="14">
        <v>808134.76234362554</v>
      </c>
      <c r="I16" s="10">
        <f>+H16*(1+G16)^(-F16)</f>
        <v>813348.07617274288</v>
      </c>
      <c r="J16" s="2">
        <f>+SUM(I16:I24)</f>
        <v>2411309.5895470339</v>
      </c>
      <c r="K16" s="2">
        <f>+IF(J16&lt;&gt;0,$C$11*J16/$J$15,0)</f>
        <v>1843903.4297337406</v>
      </c>
      <c r="L16" s="2">
        <f>+K16*$H$3*(1+G16)^(-F16)</f>
        <v>111347.91203929628</v>
      </c>
      <c r="M16" s="2"/>
      <c r="N16" s="10">
        <f>H16</f>
        <v>808134.76234362554</v>
      </c>
      <c r="Q16" s="40">
        <v>0</v>
      </c>
      <c r="R16" s="40">
        <f>+D7</f>
        <v>0</v>
      </c>
      <c r="S16" s="40">
        <f>+D6</f>
        <v>0</v>
      </c>
      <c r="T16" s="40">
        <v>0</v>
      </c>
      <c r="U16" s="40">
        <v>0</v>
      </c>
    </row>
    <row r="17" spans="2:17" x14ac:dyDescent="0.25">
      <c r="B17" s="41"/>
      <c r="C17" s="42"/>
      <c r="E17" s="31">
        <f t="shared" si="0"/>
        <v>44926</v>
      </c>
      <c r="F17" s="32">
        <v>3</v>
      </c>
      <c r="G17" s="11">
        <v>-2.6800000000000001E-3</v>
      </c>
      <c r="H17" s="14">
        <v>422315.7141851536</v>
      </c>
      <c r="I17" s="10">
        <f>+H17*(1+G17)^(-F17)</f>
        <v>425729.41358837771</v>
      </c>
      <c r="J17" s="2">
        <f>+SUM(I17:I24)</f>
        <v>1597961.5133742911</v>
      </c>
      <c r="K17" s="2">
        <f>+IF(J17&lt;&gt;0,$C$11*J17/$J$15,0)</f>
        <v>1221944.5930403627</v>
      </c>
      <c r="L17" s="2">
        <f t="shared" ref="L17:L24" si="1">+K17*$H$3*(1+G17)^(-F17)</f>
        <v>73909.315361798668</v>
      </c>
      <c r="M17" s="2"/>
      <c r="N17" s="10">
        <f>H17</f>
        <v>422315.7141851536</v>
      </c>
    </row>
    <row r="18" spans="2:17" x14ac:dyDescent="0.25">
      <c r="B18" s="41"/>
      <c r="C18" s="42"/>
      <c r="E18" s="31">
        <f t="shared" si="0"/>
        <v>45291</v>
      </c>
      <c r="F18" s="32">
        <v>4</v>
      </c>
      <c r="G18" s="11">
        <v>-2.15E-3</v>
      </c>
      <c r="H18" s="14">
        <v>337085.855292361</v>
      </c>
      <c r="I18" s="10">
        <f>+H18*(1+G18)^(-F18)</f>
        <v>340000.44269621285</v>
      </c>
      <c r="J18" s="2">
        <f>+SUM(I18:I24)</f>
        <v>1172232.0997859135</v>
      </c>
      <c r="K18" s="2">
        <f>+IF(J18&lt;&gt;0,$C$11*J18/$J$15,0)</f>
        <v>896393.72671564179</v>
      </c>
      <c r="L18" s="2">
        <f t="shared" si="1"/>
        <v>54248.6596447228</v>
      </c>
      <c r="M18" s="2"/>
      <c r="N18" s="10">
        <f t="shared" ref="N18:N24" si="2">H18</f>
        <v>337085.855292361</v>
      </c>
      <c r="Q18" s="23"/>
    </row>
    <row r="19" spans="2:17" x14ac:dyDescent="0.25">
      <c r="C19" s="8"/>
      <c r="E19" s="31">
        <f t="shared" si="0"/>
        <v>45657</v>
      </c>
      <c r="F19" s="32">
        <v>5</v>
      </c>
      <c r="G19" s="11">
        <v>-1.5900000000000001E-3</v>
      </c>
      <c r="H19" s="14">
        <v>188121.26619201634</v>
      </c>
      <c r="I19" s="10">
        <f t="shared" ref="I19:I24" si="3">+H19*(1+G19)^(-F19)</f>
        <v>189623.99064979251</v>
      </c>
      <c r="J19" s="2">
        <f>+SUM(I19:I24)</f>
        <v>832231.65708970046</v>
      </c>
      <c r="K19" s="2">
        <f t="shared" ref="K19:K24" si="4">+IF(J19&lt;&gt;0,$C$11*J19/$J$15,0)</f>
        <v>636398.91513431096</v>
      </c>
      <c r="L19" s="2">
        <f t="shared" si="1"/>
        <v>38488.950571848123</v>
      </c>
      <c r="M19" s="2"/>
      <c r="N19" s="10">
        <f t="shared" si="2"/>
        <v>188121.26619201634</v>
      </c>
    </row>
    <row r="20" spans="2:17" x14ac:dyDescent="0.25">
      <c r="E20" s="31">
        <f t="shared" si="0"/>
        <v>46022</v>
      </c>
      <c r="F20" s="32">
        <v>6</v>
      </c>
      <c r="G20" s="11">
        <v>-9.3999999999999997E-4</v>
      </c>
      <c r="H20" s="14">
        <v>87092.61887943426</v>
      </c>
      <c r="I20" s="10">
        <f t="shared" si="3"/>
        <v>87585.441365210208</v>
      </c>
      <c r="J20" s="2">
        <f>+SUM(I20:I24)</f>
        <v>642607.66643990797</v>
      </c>
      <c r="K20" s="2">
        <f t="shared" si="4"/>
        <v>491395.41652315471</v>
      </c>
      <c r="L20" s="2">
        <f t="shared" si="1"/>
        <v>29650.561662821859</v>
      </c>
      <c r="M20" s="2"/>
      <c r="N20" s="10">
        <f t="shared" si="2"/>
        <v>87092.61887943426</v>
      </c>
      <c r="Q20" s="1"/>
    </row>
    <row r="21" spans="2:17" x14ac:dyDescent="0.25">
      <c r="E21" s="31">
        <f t="shared" si="0"/>
        <v>46387</v>
      </c>
      <c r="F21" s="32">
        <v>7</v>
      </c>
      <c r="G21" s="11">
        <v>-1.3999999999999999E-4</v>
      </c>
      <c r="H21" s="14">
        <v>160244.2210666858</v>
      </c>
      <c r="I21" s="10">
        <f t="shared" si="3"/>
        <v>160401.34838230829</v>
      </c>
      <c r="J21" s="2">
        <f>+SUM(I21:I24)</f>
        <v>555022.22507469775</v>
      </c>
      <c r="K21" s="2">
        <f t="shared" si="4"/>
        <v>424419.73806687136</v>
      </c>
      <c r="L21" s="2">
        <f t="shared" si="1"/>
        <v>25490.154145775432</v>
      </c>
      <c r="M21" s="2"/>
      <c r="N21" s="10">
        <f t="shared" si="2"/>
        <v>160244.2210666858</v>
      </c>
      <c r="Q21" s="1"/>
    </row>
    <row r="22" spans="2:17" x14ac:dyDescent="0.25">
      <c r="E22" s="31">
        <f t="shared" si="0"/>
        <v>46752</v>
      </c>
      <c r="F22" s="32">
        <v>8</v>
      </c>
      <c r="G22" s="11">
        <v>5.1999999999999995E-4</v>
      </c>
      <c r="H22" s="14">
        <v>133842.36703751449</v>
      </c>
      <c r="I22" s="10">
        <f t="shared" si="3"/>
        <v>133286.88341068453</v>
      </c>
      <c r="J22" s="2">
        <f>+SUM(I22:I24)</f>
        <v>394620.87669238949</v>
      </c>
      <c r="K22" s="2">
        <f t="shared" si="4"/>
        <v>301762.49086054548</v>
      </c>
      <c r="L22" s="2">
        <f t="shared" si="1"/>
        <v>18030.605477460122</v>
      </c>
      <c r="M22" s="2"/>
      <c r="N22" s="10">
        <f t="shared" si="2"/>
        <v>133842.36703751449</v>
      </c>
    </row>
    <row r="23" spans="2:17" x14ac:dyDescent="0.25">
      <c r="E23" s="31">
        <f t="shared" si="0"/>
        <v>47118</v>
      </c>
      <c r="F23" s="32">
        <v>9</v>
      </c>
      <c r="G23" s="11">
        <v>1.17E-3</v>
      </c>
      <c r="H23" s="14">
        <v>103745.91517066577</v>
      </c>
      <c r="I23" s="10">
        <f t="shared" si="3"/>
        <v>102659.83416357324</v>
      </c>
      <c r="J23" s="2">
        <f>+SUM(I23:I24)</f>
        <v>261333.99328170501</v>
      </c>
      <c r="K23" s="2">
        <f t="shared" si="4"/>
        <v>199839.39374979664</v>
      </c>
      <c r="L23" s="2">
        <f t="shared" si="1"/>
        <v>11864.840550852206</v>
      </c>
      <c r="M23" s="2"/>
      <c r="N23" s="10">
        <f t="shared" si="2"/>
        <v>103745.91517066577</v>
      </c>
    </row>
    <row r="24" spans="2:17" x14ac:dyDescent="0.25">
      <c r="E24" s="33">
        <f t="shared" si="0"/>
        <v>47483</v>
      </c>
      <c r="F24" s="34">
        <v>10</v>
      </c>
      <c r="G24" s="12">
        <v>1.83E-3</v>
      </c>
      <c r="H24" s="43">
        <v>161601.92557154008</v>
      </c>
      <c r="I24" s="15">
        <f t="shared" si="3"/>
        <v>158674.15911813176</v>
      </c>
      <c r="J24" s="3">
        <f>+SUM(I24:I24)</f>
        <v>158674.15911813176</v>
      </c>
      <c r="K24" s="3">
        <f t="shared" si="4"/>
        <v>121336.48349277364</v>
      </c>
      <c r="L24" s="3">
        <f t="shared" si="1"/>
        <v>7148.2927275060629</v>
      </c>
      <c r="M24" s="3"/>
      <c r="N24" s="15">
        <f t="shared" si="2"/>
        <v>161601.92557154008</v>
      </c>
    </row>
  </sheetData>
  <mergeCells count="1">
    <mergeCell ref="H12:N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MR Anual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jonsp</dc:creator>
  <cp:lastModifiedBy>Maite</cp:lastModifiedBy>
  <dcterms:created xsi:type="dcterms:W3CDTF">2018-02-07T05:03:07Z</dcterms:created>
  <dcterms:modified xsi:type="dcterms:W3CDTF">2020-10-09T10:19:08Z</dcterms:modified>
</cp:coreProperties>
</file>